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5480" windowHeight="88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U35" i="1" l="1"/>
  <c r="U34" i="1"/>
  <c r="U33" i="1"/>
  <c r="U32" i="1"/>
  <c r="U31" i="1"/>
  <c r="T28" i="1"/>
  <c r="R28" i="1"/>
  <c r="P28" i="1"/>
  <c r="P9" i="1" s="1"/>
  <c r="Q35" i="1" s="1"/>
  <c r="N28" i="1"/>
  <c r="L28" i="1"/>
  <c r="J28" i="1"/>
  <c r="H28" i="1"/>
  <c r="F28" i="1"/>
  <c r="D28" i="1"/>
  <c r="B28" i="1"/>
  <c r="T21" i="1"/>
  <c r="R21" i="1"/>
  <c r="P21" i="1"/>
  <c r="N21" i="1"/>
  <c r="L21" i="1"/>
  <c r="J21" i="1"/>
  <c r="H21" i="1"/>
  <c r="F21" i="1"/>
  <c r="D21" i="1"/>
  <c r="B21" i="1"/>
  <c r="T11" i="1"/>
  <c r="T9" i="1" s="1"/>
  <c r="U16" i="1" s="1"/>
  <c r="U30" i="1"/>
  <c r="R11" i="1"/>
  <c r="P11" i="1"/>
  <c r="N11" i="1"/>
  <c r="L11" i="1"/>
  <c r="J11" i="1"/>
  <c r="H11" i="1"/>
  <c r="F11" i="1"/>
  <c r="D11" i="1"/>
  <c r="D9" i="1" s="1"/>
  <c r="E11" i="1" s="1"/>
  <c r="B11" i="1"/>
  <c r="H9" i="1"/>
  <c r="I9" i="1" s="1"/>
  <c r="I35" i="1"/>
  <c r="F9" i="1"/>
  <c r="G13" i="1" s="1"/>
  <c r="I12" i="1"/>
  <c r="U13" i="1"/>
  <c r="I15" i="1"/>
  <c r="I23" i="1"/>
  <c r="U24" i="1"/>
  <c r="U29" i="1"/>
  <c r="G15" i="1"/>
  <c r="G31" i="1"/>
  <c r="E12" i="1" l="1"/>
  <c r="L9" i="1"/>
  <c r="G21" i="1"/>
  <c r="S28" i="1"/>
  <c r="E9" i="1"/>
  <c r="Q15" i="1"/>
  <c r="Q12" i="1"/>
  <c r="Q23" i="1"/>
  <c r="Q11" i="1"/>
  <c r="Q17" i="1"/>
  <c r="Q30" i="1"/>
  <c r="Q21" i="1"/>
  <c r="Q14" i="1"/>
  <c r="Q9" i="1"/>
  <c r="Q22" i="1"/>
  <c r="Q16" i="1"/>
  <c r="G23" i="1"/>
  <c r="E17" i="1"/>
  <c r="E28" i="1"/>
  <c r="Q31" i="1"/>
  <c r="Q24" i="1"/>
  <c r="G9" i="1"/>
  <c r="G28" i="1"/>
  <c r="E14" i="1"/>
  <c r="E22" i="1"/>
  <c r="E26" i="1"/>
  <c r="E35" i="1"/>
  <c r="E16" i="1"/>
  <c r="E29" i="1"/>
  <c r="E15" i="1"/>
  <c r="E13" i="1"/>
  <c r="E24" i="1"/>
  <c r="E31" i="1"/>
  <c r="E37" i="1"/>
  <c r="M21" i="1"/>
  <c r="E30" i="1"/>
  <c r="E23" i="1"/>
  <c r="U21" i="1"/>
  <c r="U25" i="1"/>
  <c r="U15" i="1"/>
  <c r="U28" i="1"/>
  <c r="U37" i="1"/>
  <c r="U12" i="1"/>
  <c r="U23" i="1"/>
  <c r="U19" i="1"/>
  <c r="U17" i="1"/>
  <c r="U14" i="1"/>
  <c r="U18" i="1"/>
  <c r="U11" i="1"/>
  <c r="U22" i="1"/>
  <c r="Q29" i="1"/>
  <c r="Q13" i="1"/>
  <c r="J9" i="1"/>
  <c r="B9" i="1"/>
  <c r="R9" i="1"/>
  <c r="G37" i="1"/>
  <c r="G35" i="1"/>
  <c r="G12" i="1"/>
  <c r="G22" i="1"/>
  <c r="G26" i="1"/>
  <c r="G30" i="1"/>
  <c r="G17" i="1"/>
  <c r="G14" i="1"/>
  <c r="G24" i="1"/>
  <c r="G16" i="1"/>
  <c r="G29" i="1"/>
  <c r="G11" i="1"/>
  <c r="Q37" i="1"/>
  <c r="Q28" i="1"/>
  <c r="E21" i="1"/>
  <c r="N9" i="1"/>
  <c r="O21" i="1" s="1"/>
  <c r="I37" i="1"/>
  <c r="I24" i="1"/>
  <c r="I13" i="1"/>
  <c r="I28" i="1"/>
  <c r="I29" i="1"/>
  <c r="I16" i="1"/>
  <c r="I31" i="1"/>
  <c r="I26" i="1"/>
  <c r="I22" i="1"/>
  <c r="I11" i="1"/>
  <c r="I21" i="1"/>
  <c r="I14" i="1"/>
  <c r="I30" i="1"/>
  <c r="I17" i="1"/>
  <c r="C17" i="1" l="1"/>
  <c r="C14" i="1"/>
  <c r="C24" i="1"/>
  <c r="C28" i="1"/>
  <c r="C29" i="1"/>
  <c r="C13" i="1"/>
  <c r="C9" i="1"/>
  <c r="C16" i="1"/>
  <c r="C37" i="1"/>
  <c r="C23" i="1"/>
  <c r="C31" i="1"/>
  <c r="C26" i="1"/>
  <c r="C12" i="1"/>
  <c r="C22" i="1"/>
  <c r="C15" i="1"/>
  <c r="C30" i="1"/>
  <c r="C35" i="1"/>
  <c r="C21" i="1"/>
  <c r="K15" i="1"/>
  <c r="K35" i="1"/>
  <c r="K12" i="1"/>
  <c r="K22" i="1"/>
  <c r="K26" i="1"/>
  <c r="K30" i="1"/>
  <c r="K21" i="1"/>
  <c r="K17" i="1"/>
  <c r="K29" i="1"/>
  <c r="K14" i="1"/>
  <c r="K24" i="1"/>
  <c r="K37" i="1"/>
  <c r="K28" i="1"/>
  <c r="K16" i="1"/>
  <c r="K31" i="1"/>
  <c r="K13" i="1"/>
  <c r="K9" i="1"/>
  <c r="K23" i="1"/>
  <c r="K11" i="1"/>
  <c r="O37" i="1"/>
  <c r="O15" i="1"/>
  <c r="O35" i="1"/>
  <c r="O12" i="1"/>
  <c r="O22" i="1"/>
  <c r="O30" i="1"/>
  <c r="O24" i="1"/>
  <c r="O9" i="1"/>
  <c r="O26" i="1"/>
  <c r="O17" i="1"/>
  <c r="O11" i="1"/>
  <c r="O14" i="1"/>
  <c r="O23" i="1"/>
  <c r="O29" i="1"/>
  <c r="O16" i="1"/>
  <c r="O31" i="1"/>
  <c r="O28" i="1"/>
  <c r="O13" i="1"/>
  <c r="S13" i="1"/>
  <c r="S23" i="1"/>
  <c r="S31" i="1"/>
  <c r="S15" i="1"/>
  <c r="S17" i="1"/>
  <c r="S12" i="1"/>
  <c r="S22" i="1"/>
  <c r="S30" i="1"/>
  <c r="S37" i="1"/>
  <c r="S16" i="1"/>
  <c r="S19" i="1"/>
  <c r="S21" i="1"/>
  <c r="S24" i="1"/>
  <c r="S25" i="1"/>
  <c r="S18" i="1"/>
  <c r="S14" i="1"/>
  <c r="S29" i="1"/>
  <c r="M12" i="1"/>
  <c r="M23" i="1"/>
  <c r="M17" i="1"/>
  <c r="M30" i="1"/>
  <c r="M35" i="1"/>
  <c r="M9" i="1"/>
  <c r="M14" i="1"/>
  <c r="M13" i="1"/>
  <c r="M24" i="1"/>
  <c r="M22" i="1"/>
  <c r="M16" i="1"/>
  <c r="M29" i="1"/>
  <c r="M28" i="1"/>
  <c r="M11" i="1"/>
  <c r="M15" i="1"/>
  <c r="M31" i="1"/>
  <c r="M37" i="1"/>
  <c r="C11" i="1"/>
  <c r="U9" i="1"/>
  <c r="S11" i="1"/>
  <c r="S9" i="1" s="1"/>
</calcChain>
</file>

<file path=xl/sharedStrings.xml><?xml version="1.0" encoding="utf-8"?>
<sst xmlns="http://schemas.openxmlformats.org/spreadsheetml/2006/main" count="162" uniqueCount="37">
  <si>
    <t>CUADRO Nº1</t>
  </si>
  <si>
    <t>MATRÍCULA  DEL PRIMER CICLO LECTIVO DE LAS INSTITUCIONES DE EDUCACIÓN SUPERIOR</t>
  </si>
  <si>
    <t xml:space="preserve"> UNIVERSITARIA ESTATAL, POR INSTITUCIÓN, SEDE Y CENTRO, SEGÚN AÑO. 2000-2009</t>
  </si>
  <si>
    <t>NÚMERO DE ESTUDIANTES, SEGÚN AÑOS</t>
  </si>
  <si>
    <t>INSTITUCIÓN Y SEDE</t>
  </si>
  <si>
    <t xml:space="preserve">ABS. </t>
  </si>
  <si>
    <t>REL.</t>
  </si>
  <si>
    <t xml:space="preserve">TOTAL </t>
  </si>
  <si>
    <t>Universidad de Costa Rica</t>
  </si>
  <si>
    <t xml:space="preserve">  Ciudad Universitaria Rodrigo Facio</t>
  </si>
  <si>
    <t xml:space="preserve">  Sede Regional de Occidente</t>
  </si>
  <si>
    <t xml:space="preserve">  Sede Regional del Atlántico</t>
  </si>
  <si>
    <t xml:space="preserve">  Sede Regional de Guanacaste</t>
  </si>
  <si>
    <t xml:space="preserve">  Sede Regional de Limón</t>
  </si>
  <si>
    <t xml:space="preserve">  Sede Regional del Pacífico</t>
  </si>
  <si>
    <t xml:space="preserve">  Sede Interuniversitaria de Alajuela</t>
  </si>
  <si>
    <t>-</t>
  </si>
  <si>
    <t>º</t>
  </si>
  <si>
    <t xml:space="preserve">  Golfo Dulce</t>
  </si>
  <si>
    <t>Instituto Tecnológico de Costa Rica</t>
  </si>
  <si>
    <t xml:space="preserve">  Sede de Cartago</t>
  </si>
  <si>
    <t xml:space="preserve">  Sede Regional de San Carlos</t>
  </si>
  <si>
    <t xml:space="preserve">  Centro Académico de San José</t>
  </si>
  <si>
    <r>
      <t xml:space="preserve">  Otros </t>
    </r>
    <r>
      <rPr>
        <vertAlign val="superscript"/>
        <sz val="8"/>
        <rFont val="Arial"/>
        <family val="2"/>
      </rPr>
      <t>2/</t>
    </r>
  </si>
  <si>
    <t>Universidad Nacional</t>
  </si>
  <si>
    <t xml:space="preserve">  Campus Omar Dengo</t>
  </si>
  <si>
    <t xml:space="preserve">  Sede Brunca</t>
  </si>
  <si>
    <t xml:space="preserve">  Sede Chorotega</t>
  </si>
  <si>
    <t xml:space="preserve">  Sede Sarapiquí</t>
  </si>
  <si>
    <t xml:space="preserve">   Convenio UNA-UCR, Limón</t>
  </si>
  <si>
    <r>
      <t xml:space="preserve">  Otros</t>
    </r>
    <r>
      <rPr>
        <vertAlign val="superscript"/>
        <sz val="8"/>
        <rFont val="Arial"/>
        <family val="2"/>
      </rPr>
      <t xml:space="preserve"> 3/</t>
    </r>
  </si>
  <si>
    <t>Universidad Estatal a Distancia</t>
  </si>
  <si>
    <t>1/ Incluye únicamente la matrícula de la modalidad por semestre.</t>
  </si>
  <si>
    <t>2/  Corresponde a la matrícula de la Maestría en Administración de Empresas en Guápiles, -San Isidro, Liberia, Alajuela y Zapote. Además incluye estudiantes matriculados en la carrera de Educ. Técnica del Convenio</t>
  </si>
  <si>
    <t xml:space="preserve">    MEP-CIPET-ITCR y Sede Interuniversitaria de Alajuela.</t>
  </si>
  <si>
    <t>3/   Corresponde a estudiantes no ubicados en carrera.</t>
  </si>
  <si>
    <r>
      <t>FUENTE</t>
    </r>
    <r>
      <rPr>
        <sz val="8"/>
        <rFont val="Arial"/>
        <family val="2"/>
      </rPr>
      <t>: Instituciones de Educación Superior Universitaria Estatal, Departamentos de Registro.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</si>
</sst>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Fill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 applyFill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 applyFill="1"/>
    <xf numFmtId="165" fontId="1" fillId="0" borderId="0" xfId="0" applyNumberFormat="1" applyFont="1" applyFill="1"/>
    <xf numFmtId="164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2" fontId="2" fillId="0" borderId="0" xfId="0" applyNumberFormat="1" applyFont="1"/>
    <xf numFmtId="3" fontId="2" fillId="0" borderId="0" xfId="0" applyNumberFormat="1" applyFont="1"/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topLeftCell="A8" workbookViewId="0">
      <selection activeCell="A40" sqref="A40"/>
    </sheetView>
  </sheetViews>
  <sheetFormatPr baseColWidth="10" defaultColWidth="11.42578125" defaultRowHeight="11.25" x14ac:dyDescent="0.2"/>
  <cols>
    <col min="1" max="1" width="29" style="1" customWidth="1"/>
    <col min="2" max="2" width="6.5703125" style="1" bestFit="1" customWidth="1"/>
    <col min="3" max="3" width="4.85546875" style="1" bestFit="1" customWidth="1"/>
    <col min="4" max="4" width="6.5703125" style="1" bestFit="1" customWidth="1"/>
    <col min="5" max="5" width="4.85546875" style="1" bestFit="1" customWidth="1"/>
    <col min="6" max="6" width="6.5703125" style="1" bestFit="1" customWidth="1"/>
    <col min="7" max="7" width="4.85546875" style="1" bestFit="1" customWidth="1"/>
    <col min="8" max="8" width="6.5703125" style="1" bestFit="1" customWidth="1"/>
    <col min="9" max="9" width="4.85546875" style="1" bestFit="1" customWidth="1"/>
    <col min="10" max="10" width="6.5703125" style="1" bestFit="1" customWidth="1"/>
    <col min="11" max="11" width="4.85546875" style="1" bestFit="1" customWidth="1"/>
    <col min="12" max="12" width="6.5703125" style="1" bestFit="1" customWidth="1"/>
    <col min="13" max="13" width="4.85546875" style="1" bestFit="1" customWidth="1"/>
    <col min="14" max="14" width="6.5703125" style="1" bestFit="1" customWidth="1"/>
    <col min="15" max="15" width="4.85546875" style="1" bestFit="1" customWidth="1"/>
    <col min="16" max="16" width="6.5703125" style="1" bestFit="1" customWidth="1"/>
    <col min="17" max="17" width="4.85546875" style="1" bestFit="1" customWidth="1"/>
    <col min="18" max="18" width="6.5703125" style="1" bestFit="1" customWidth="1"/>
    <col min="19" max="19" width="4.85546875" style="1" bestFit="1" customWidth="1"/>
    <col min="20" max="20" width="6.5703125" style="6" bestFit="1" customWidth="1"/>
    <col min="21" max="21" width="4.85546875" style="6" bestFit="1" customWidth="1"/>
    <col min="22" max="16384" width="11.42578125" style="1"/>
  </cols>
  <sheetData>
    <row r="1" spans="1:23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3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3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3" x14ac:dyDescent="0.2">
      <c r="A4" s="2"/>
      <c r="P4" s="2"/>
      <c r="Q4" s="2"/>
      <c r="R4" s="2"/>
      <c r="S4" s="2"/>
      <c r="T4" s="3"/>
      <c r="U4" s="4"/>
    </row>
    <row r="5" spans="1:23" x14ac:dyDescent="0.2">
      <c r="A5" s="5"/>
      <c r="B5" s="23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3" x14ac:dyDescent="0.2">
      <c r="A6" s="5" t="s">
        <v>4</v>
      </c>
      <c r="B6" s="23">
        <v>2000</v>
      </c>
      <c r="C6" s="23"/>
      <c r="D6" s="23">
        <v>2001</v>
      </c>
      <c r="E6" s="23"/>
      <c r="F6" s="23">
        <v>2002</v>
      </c>
      <c r="G6" s="23"/>
      <c r="H6" s="23">
        <v>2003</v>
      </c>
      <c r="I6" s="23"/>
      <c r="J6" s="23">
        <v>2004</v>
      </c>
      <c r="K6" s="23"/>
      <c r="L6" s="23">
        <v>2005</v>
      </c>
      <c r="M6" s="23"/>
      <c r="N6" s="23">
        <v>2006</v>
      </c>
      <c r="O6" s="23"/>
      <c r="P6" s="23">
        <v>2007</v>
      </c>
      <c r="Q6" s="23"/>
      <c r="R6" s="23">
        <v>2008</v>
      </c>
      <c r="S6" s="23"/>
      <c r="T6" s="24">
        <v>2009</v>
      </c>
      <c r="U6" s="24"/>
    </row>
    <row r="7" spans="1:23" x14ac:dyDescent="0.2">
      <c r="A7" s="2"/>
      <c r="B7" s="2" t="s">
        <v>5</v>
      </c>
      <c r="C7" s="2" t="s">
        <v>6</v>
      </c>
      <c r="D7" s="2" t="s">
        <v>5</v>
      </c>
      <c r="E7" s="2" t="s">
        <v>6</v>
      </c>
      <c r="F7" s="2" t="s">
        <v>5</v>
      </c>
      <c r="G7" s="2" t="s">
        <v>6</v>
      </c>
      <c r="H7" s="2" t="s">
        <v>5</v>
      </c>
      <c r="I7" s="2" t="s">
        <v>6</v>
      </c>
      <c r="J7" s="2" t="s">
        <v>5</v>
      </c>
      <c r="K7" s="2" t="s">
        <v>6</v>
      </c>
      <c r="L7" s="2" t="s">
        <v>5</v>
      </c>
      <c r="M7" s="2" t="s">
        <v>6</v>
      </c>
      <c r="N7" s="2" t="s">
        <v>5</v>
      </c>
      <c r="O7" s="2" t="s">
        <v>6</v>
      </c>
      <c r="P7" s="2" t="s">
        <v>5</v>
      </c>
      <c r="Q7" s="2" t="s">
        <v>6</v>
      </c>
      <c r="R7" s="2" t="s">
        <v>5</v>
      </c>
      <c r="S7" s="2" t="s">
        <v>6</v>
      </c>
      <c r="T7" s="4" t="s">
        <v>5</v>
      </c>
      <c r="U7" s="4" t="s">
        <v>6</v>
      </c>
    </row>
    <row r="9" spans="1:23" s="7" customFormat="1" x14ac:dyDescent="0.2">
      <c r="A9" s="7" t="s">
        <v>7</v>
      </c>
      <c r="B9" s="8">
        <f>SUM(B37+B28+B21+B11)</f>
        <v>60960</v>
      </c>
      <c r="C9" s="9">
        <f>B9/$B$9*100</f>
        <v>100</v>
      </c>
      <c r="D9" s="8">
        <f>SUM(D11+D21+D28+D37)</f>
        <v>63100</v>
      </c>
      <c r="E9" s="9">
        <f>(D9/$D$9)*100</f>
        <v>100</v>
      </c>
      <c r="F9" s="8">
        <f>SUM(F11+F21+F28+F37)</f>
        <v>66472</v>
      </c>
      <c r="G9" s="9">
        <f>(F9/$F$9)*100</f>
        <v>100</v>
      </c>
      <c r="H9" s="8">
        <f>SUM(H11+H21+H28+H37)</f>
        <v>68756</v>
      </c>
      <c r="I9" s="9">
        <f>(H9/$H$9)*100</f>
        <v>100</v>
      </c>
      <c r="J9" s="8">
        <f>SUM(J11+J21+J28+J37)</f>
        <v>69944</v>
      </c>
      <c r="K9" s="9">
        <f>(J9/$J$9)*100</f>
        <v>100</v>
      </c>
      <c r="L9" s="8">
        <f>SUM(L11+L21+L28+L37)</f>
        <v>71878</v>
      </c>
      <c r="M9" s="9">
        <f>(L9/$L$9)*100</f>
        <v>100</v>
      </c>
      <c r="N9" s="8">
        <f>SUM(N11+N21+N28+N37)</f>
        <v>74796</v>
      </c>
      <c r="O9" s="9">
        <f>(N9/$N$9)*100</f>
        <v>100</v>
      </c>
      <c r="P9" s="8">
        <f>SUM(P11+P21+P28+P37)</f>
        <v>74338</v>
      </c>
      <c r="Q9" s="9">
        <f>(P9/$P$9)*100</f>
        <v>100</v>
      </c>
      <c r="R9" s="8">
        <f>R11+R21+R28+R37</f>
        <v>75288</v>
      </c>
      <c r="S9" s="9">
        <f>S11+S21+S28+S37</f>
        <v>99.999999999999986</v>
      </c>
      <c r="T9" s="10">
        <f>T11+T21+T28+T37</f>
        <v>76123</v>
      </c>
      <c r="U9" s="11">
        <f>U11+U21+U28+U37</f>
        <v>100</v>
      </c>
    </row>
    <row r="10" spans="1:23" x14ac:dyDescent="0.2">
      <c r="D10" s="12"/>
      <c r="E10" s="13"/>
      <c r="F10" s="12"/>
      <c r="G10" s="13"/>
      <c r="H10" s="12"/>
      <c r="I10" s="13"/>
      <c r="J10" s="12"/>
      <c r="K10" s="13"/>
      <c r="L10" s="12"/>
      <c r="M10" s="13"/>
      <c r="N10" s="12"/>
      <c r="O10" s="13"/>
      <c r="P10" s="12"/>
      <c r="Q10" s="13"/>
      <c r="R10" s="12"/>
      <c r="S10" s="13"/>
      <c r="T10" s="14"/>
      <c r="U10" s="15"/>
      <c r="V10" s="16"/>
    </row>
    <row r="11" spans="1:23" x14ac:dyDescent="0.2">
      <c r="A11" s="1" t="s">
        <v>8</v>
      </c>
      <c r="B11" s="12">
        <f>SUM(B12:B17)</f>
        <v>26870</v>
      </c>
      <c r="C11" s="13">
        <f t="shared" ref="C11:C37" si="0">B11/$B$9*100</f>
        <v>44.078083989501309</v>
      </c>
      <c r="D11" s="12">
        <f>SUM(D12:D17)</f>
        <v>27293</v>
      </c>
      <c r="E11" s="13">
        <f t="shared" ref="E11:E37" si="1">(D11/$D$9)*100</f>
        <v>43.253565768621236</v>
      </c>
      <c r="F11" s="12">
        <f>SUM(F12:F17)</f>
        <v>27993</v>
      </c>
      <c r="G11" s="13">
        <f t="shared" ref="G11:G37" si="2">(F11/$F$9)*100</f>
        <v>42.112468407750633</v>
      </c>
      <c r="H11" s="12">
        <f>SUM(H12:H17)</f>
        <v>29004</v>
      </c>
      <c r="I11" s="13">
        <f t="shared" ref="I11:I37" si="3">(H11/$H$9)*100</f>
        <v>42.183954854849034</v>
      </c>
      <c r="J11" s="12">
        <f>SUM(J12:J17)</f>
        <v>30153</v>
      </c>
      <c r="K11" s="13">
        <f t="shared" ref="K11:K37" si="4">(J11/$J$9)*100</f>
        <v>43.110202447672421</v>
      </c>
      <c r="L11" s="12">
        <f>SUM(L12:L17)</f>
        <v>31618</v>
      </c>
      <c r="M11" s="13">
        <f t="shared" ref="M11:M37" si="5">(L11/$L$9)*100</f>
        <v>43.988424830963581</v>
      </c>
      <c r="N11" s="12">
        <f>SUM(N12:N17)</f>
        <v>32412</v>
      </c>
      <c r="O11" s="13">
        <f t="shared" ref="O11:O37" si="6">(N11/$N$9)*100</f>
        <v>43.33386812128991</v>
      </c>
      <c r="P11" s="12">
        <f>P12+P13+P14+P15+P16+P17+P18+P19</f>
        <v>34260</v>
      </c>
      <c r="Q11" s="13">
        <f t="shared" ref="Q11:Q17" si="7">(P11/$P$9)*100</f>
        <v>46.086792757405362</v>
      </c>
      <c r="R11" s="12">
        <f>R12+R13+R14+R15+R16+R17+R18+R19</f>
        <v>34662</v>
      </c>
      <c r="S11" s="13">
        <f>R11/R9*100</f>
        <v>46.039209435766651</v>
      </c>
      <c r="T11" s="14">
        <f>T12+T13+T14+T15+T16+T17+T18+T19</f>
        <v>34690</v>
      </c>
      <c r="U11" s="15">
        <f>T11/$T$9*100</f>
        <v>45.570983802530115</v>
      </c>
    </row>
    <row r="12" spans="1:23" x14ac:dyDescent="0.2">
      <c r="A12" s="1" t="s">
        <v>9</v>
      </c>
      <c r="B12" s="12">
        <v>22621</v>
      </c>
      <c r="C12" s="13">
        <f t="shared" si="0"/>
        <v>37.107939632545936</v>
      </c>
      <c r="D12" s="12">
        <v>22826</v>
      </c>
      <c r="E12" s="13">
        <f t="shared" si="1"/>
        <v>36.174326465927095</v>
      </c>
      <c r="F12" s="12">
        <v>23264</v>
      </c>
      <c r="G12" s="13">
        <f t="shared" si="2"/>
        <v>34.998194728607537</v>
      </c>
      <c r="H12" s="12">
        <v>24154</v>
      </c>
      <c r="I12" s="13">
        <f t="shared" si="3"/>
        <v>35.130025015998605</v>
      </c>
      <c r="J12" s="12">
        <v>25103</v>
      </c>
      <c r="K12" s="13">
        <f t="shared" si="4"/>
        <v>35.890140683975751</v>
      </c>
      <c r="L12" s="12">
        <v>26111</v>
      </c>
      <c r="M12" s="13">
        <f t="shared" si="5"/>
        <v>36.326831575725535</v>
      </c>
      <c r="N12" s="12">
        <v>26549</v>
      </c>
      <c r="O12" s="13">
        <f t="shared" si="6"/>
        <v>35.495213647788653</v>
      </c>
      <c r="P12" s="12">
        <v>27638</v>
      </c>
      <c r="Q12" s="13">
        <f t="shared" si="7"/>
        <v>37.17883182221744</v>
      </c>
      <c r="R12" s="12">
        <v>27971</v>
      </c>
      <c r="S12" s="13">
        <f>R12/$R$9*100</f>
        <v>37.152002975241736</v>
      </c>
      <c r="T12" s="14">
        <v>27756</v>
      </c>
      <c r="U12" s="15">
        <f t="shared" ref="U12:U19" si="8">T12/$T$9*100</f>
        <v>36.462041695676731</v>
      </c>
      <c r="W12" s="16"/>
    </row>
    <row r="13" spans="1:23" x14ac:dyDescent="0.2">
      <c r="A13" s="1" t="s">
        <v>10</v>
      </c>
      <c r="B13" s="12">
        <v>1788</v>
      </c>
      <c r="C13" s="13">
        <f t="shared" si="0"/>
        <v>2.9330708661417324</v>
      </c>
      <c r="D13" s="12">
        <v>1957</v>
      </c>
      <c r="E13" s="13">
        <f t="shared" si="1"/>
        <v>3.1014263074484947</v>
      </c>
      <c r="F13" s="12">
        <v>2035</v>
      </c>
      <c r="G13" s="13">
        <f t="shared" si="2"/>
        <v>3.0614394030569261</v>
      </c>
      <c r="H13" s="12">
        <v>2106</v>
      </c>
      <c r="I13" s="13">
        <f t="shared" si="3"/>
        <v>3.0630054104369071</v>
      </c>
      <c r="J13" s="12">
        <v>2029</v>
      </c>
      <c r="K13" s="13">
        <f t="shared" si="4"/>
        <v>2.9008921422852567</v>
      </c>
      <c r="L13" s="12">
        <v>2187</v>
      </c>
      <c r="M13" s="13">
        <f t="shared" si="5"/>
        <v>3.042655610896241</v>
      </c>
      <c r="N13" s="12">
        <v>2245</v>
      </c>
      <c r="O13" s="13">
        <f t="shared" si="6"/>
        <v>3.0014974062784106</v>
      </c>
      <c r="P13" s="12">
        <v>2636</v>
      </c>
      <c r="Q13" s="13">
        <f t="shared" si="7"/>
        <v>3.5459657241249429</v>
      </c>
      <c r="R13" s="12">
        <v>2349</v>
      </c>
      <c r="S13" s="13">
        <f t="shared" ref="S13:S19" si="9">R13/$R$9*100</f>
        <v>3.1200191265540322</v>
      </c>
      <c r="T13" s="14">
        <v>2325</v>
      </c>
      <c r="U13" s="15">
        <f t="shared" si="8"/>
        <v>3.0542674355976511</v>
      </c>
    </row>
    <row r="14" spans="1:23" x14ac:dyDescent="0.2">
      <c r="A14" s="1" t="s">
        <v>11</v>
      </c>
      <c r="B14" s="12">
        <v>1070</v>
      </c>
      <c r="C14" s="13">
        <f t="shared" si="0"/>
        <v>1.7552493438320209</v>
      </c>
      <c r="D14" s="12">
        <v>1070</v>
      </c>
      <c r="E14" s="13">
        <f t="shared" si="1"/>
        <v>1.6957210776545166</v>
      </c>
      <c r="F14" s="12">
        <v>1081</v>
      </c>
      <c r="G14" s="13">
        <f t="shared" si="2"/>
        <v>1.6262486460464556</v>
      </c>
      <c r="H14" s="12">
        <v>987</v>
      </c>
      <c r="I14" s="13">
        <f t="shared" si="3"/>
        <v>1.4355110826691488</v>
      </c>
      <c r="J14" s="12">
        <v>1043</v>
      </c>
      <c r="K14" s="13">
        <f t="shared" si="4"/>
        <v>1.491192954363491</v>
      </c>
      <c r="L14" s="12">
        <v>1099</v>
      </c>
      <c r="M14" s="13">
        <f t="shared" si="5"/>
        <v>1.5289796599794097</v>
      </c>
      <c r="N14" s="12">
        <v>1152</v>
      </c>
      <c r="O14" s="13">
        <f t="shared" si="6"/>
        <v>1.5401893149366277</v>
      </c>
      <c r="P14" s="12">
        <v>1373</v>
      </c>
      <c r="Q14" s="13">
        <f t="shared" si="7"/>
        <v>1.8469692485673546</v>
      </c>
      <c r="R14" s="12">
        <v>1364</v>
      </c>
      <c r="S14" s="13">
        <f t="shared" si="9"/>
        <v>1.8117097014132399</v>
      </c>
      <c r="T14" s="14">
        <v>1374</v>
      </c>
      <c r="U14" s="15">
        <f t="shared" si="8"/>
        <v>1.8049735296822249</v>
      </c>
      <c r="W14" s="16"/>
    </row>
    <row r="15" spans="1:23" x14ac:dyDescent="0.2">
      <c r="A15" s="1" t="s">
        <v>12</v>
      </c>
      <c r="B15" s="12">
        <v>825</v>
      </c>
      <c r="C15" s="13">
        <f t="shared" si="0"/>
        <v>1.3533464566929134</v>
      </c>
      <c r="D15" s="12">
        <v>845</v>
      </c>
      <c r="E15" s="13">
        <f t="shared" si="1"/>
        <v>1.3391442155309032</v>
      </c>
      <c r="F15" s="12">
        <v>921</v>
      </c>
      <c r="G15" s="13">
        <f t="shared" si="2"/>
        <v>1.3855457937176554</v>
      </c>
      <c r="H15" s="12">
        <v>989</v>
      </c>
      <c r="I15" s="13">
        <f t="shared" si="3"/>
        <v>1.4384199197160976</v>
      </c>
      <c r="J15" s="12">
        <v>1082</v>
      </c>
      <c r="K15" s="13">
        <f t="shared" si="4"/>
        <v>1.5469518471920394</v>
      </c>
      <c r="L15" s="12">
        <v>1138</v>
      </c>
      <c r="M15" s="13">
        <f t="shared" si="5"/>
        <v>1.5832382648376413</v>
      </c>
      <c r="N15" s="12">
        <v>1228</v>
      </c>
      <c r="O15" s="13">
        <f t="shared" si="6"/>
        <v>1.641799026685919</v>
      </c>
      <c r="P15" s="12">
        <v>1211</v>
      </c>
      <c r="Q15" s="13">
        <f t="shared" si="7"/>
        <v>1.6290457101347897</v>
      </c>
      <c r="R15" s="12">
        <v>1324</v>
      </c>
      <c r="S15" s="13">
        <f t="shared" si="9"/>
        <v>1.7585803846562533</v>
      </c>
      <c r="T15" s="14">
        <v>1362</v>
      </c>
      <c r="U15" s="15">
        <f t="shared" si="8"/>
        <v>1.7892095687243017</v>
      </c>
      <c r="V15" s="16"/>
      <c r="W15" s="16"/>
    </row>
    <row r="16" spans="1:23" x14ac:dyDescent="0.2">
      <c r="A16" s="1" t="s">
        <v>13</v>
      </c>
      <c r="B16" s="12">
        <v>214</v>
      </c>
      <c r="C16" s="13">
        <f t="shared" si="0"/>
        <v>0.35104986876640421</v>
      </c>
      <c r="D16" s="12">
        <v>202</v>
      </c>
      <c r="E16" s="13">
        <f t="shared" si="1"/>
        <v>0.32012678288431062</v>
      </c>
      <c r="F16" s="12">
        <v>226</v>
      </c>
      <c r="G16" s="13">
        <f t="shared" si="2"/>
        <v>0.33999277891443014</v>
      </c>
      <c r="H16" s="12">
        <v>247</v>
      </c>
      <c r="I16" s="13">
        <f t="shared" si="3"/>
        <v>0.35924137529815575</v>
      </c>
      <c r="J16" s="12">
        <v>311</v>
      </c>
      <c r="K16" s="13">
        <f t="shared" si="4"/>
        <v>0.44464142742765644</v>
      </c>
      <c r="L16" s="12">
        <v>417</v>
      </c>
      <c r="M16" s="13">
        <f t="shared" si="5"/>
        <v>0.58014969809955763</v>
      </c>
      <c r="N16" s="12">
        <v>549</v>
      </c>
      <c r="O16" s="13">
        <f t="shared" si="6"/>
        <v>0.73399647039948657</v>
      </c>
      <c r="P16" s="12">
        <v>657</v>
      </c>
      <c r="Q16" s="13">
        <f t="shared" si="7"/>
        <v>0.88380101697651281</v>
      </c>
      <c r="R16" s="12">
        <v>717</v>
      </c>
      <c r="S16" s="13">
        <f t="shared" si="9"/>
        <v>0.9523430028689831</v>
      </c>
      <c r="T16" s="14">
        <v>750</v>
      </c>
      <c r="U16" s="15">
        <f t="shared" si="8"/>
        <v>0.98524755987021018</v>
      </c>
      <c r="V16" s="16"/>
    </row>
    <row r="17" spans="1:22" x14ac:dyDescent="0.2">
      <c r="A17" s="1" t="s">
        <v>14</v>
      </c>
      <c r="B17" s="12">
        <v>352</v>
      </c>
      <c r="C17" s="13">
        <f t="shared" si="0"/>
        <v>0.57742782152230965</v>
      </c>
      <c r="D17" s="12">
        <v>393</v>
      </c>
      <c r="E17" s="13">
        <f t="shared" si="1"/>
        <v>0.6228209191759112</v>
      </c>
      <c r="F17" s="12">
        <v>466</v>
      </c>
      <c r="G17" s="13">
        <f t="shared" si="2"/>
        <v>0.70104705740763029</v>
      </c>
      <c r="H17" s="12">
        <v>521</v>
      </c>
      <c r="I17" s="13">
        <f t="shared" si="3"/>
        <v>0.75775205073011809</v>
      </c>
      <c r="J17" s="12">
        <v>585</v>
      </c>
      <c r="K17" s="13">
        <f t="shared" si="4"/>
        <v>0.83638339242822834</v>
      </c>
      <c r="L17" s="12">
        <v>666</v>
      </c>
      <c r="M17" s="13">
        <f t="shared" si="5"/>
        <v>0.92657002142519274</v>
      </c>
      <c r="N17" s="12">
        <v>689</v>
      </c>
      <c r="O17" s="13">
        <f t="shared" si="6"/>
        <v>0.92117225520081292</v>
      </c>
      <c r="P17" s="12">
        <v>693</v>
      </c>
      <c r="Q17" s="13">
        <f t="shared" si="7"/>
        <v>0.93222846996152708</v>
      </c>
      <c r="R17" s="12">
        <v>726</v>
      </c>
      <c r="S17" s="13">
        <f t="shared" si="9"/>
        <v>0.96429709913930495</v>
      </c>
      <c r="T17" s="14">
        <v>780</v>
      </c>
      <c r="U17" s="15">
        <f t="shared" si="8"/>
        <v>1.0246574622650184</v>
      </c>
      <c r="V17" s="16"/>
    </row>
    <row r="18" spans="1:22" x14ac:dyDescent="0.2">
      <c r="A18" s="1" t="s">
        <v>15</v>
      </c>
      <c r="B18" s="17" t="s">
        <v>16</v>
      </c>
      <c r="C18" s="18" t="s">
        <v>16</v>
      </c>
      <c r="D18" s="17" t="s">
        <v>16</v>
      </c>
      <c r="E18" s="18" t="s">
        <v>16</v>
      </c>
      <c r="F18" s="17" t="s">
        <v>16</v>
      </c>
      <c r="G18" s="18" t="s">
        <v>16</v>
      </c>
      <c r="H18" s="17" t="s">
        <v>16</v>
      </c>
      <c r="I18" s="18" t="s">
        <v>16</v>
      </c>
      <c r="J18" s="17" t="s">
        <v>16</v>
      </c>
      <c r="K18" s="18" t="s">
        <v>16</v>
      </c>
      <c r="L18" s="17" t="s">
        <v>16</v>
      </c>
      <c r="M18" s="18" t="s">
        <v>16</v>
      </c>
      <c r="N18" s="17" t="s">
        <v>16</v>
      </c>
      <c r="O18" s="18" t="s">
        <v>16</v>
      </c>
      <c r="P18" s="17">
        <v>17</v>
      </c>
      <c r="Q18" s="18" t="s">
        <v>17</v>
      </c>
      <c r="R18" s="17">
        <v>168</v>
      </c>
      <c r="S18" s="13">
        <f t="shared" si="9"/>
        <v>0.22314313037934333</v>
      </c>
      <c r="T18" s="19">
        <v>248</v>
      </c>
      <c r="U18" s="15">
        <f t="shared" si="8"/>
        <v>0.32578852646374945</v>
      </c>
      <c r="V18" s="16"/>
    </row>
    <row r="19" spans="1:22" x14ac:dyDescent="0.2">
      <c r="A19" s="1" t="s">
        <v>18</v>
      </c>
      <c r="B19" s="17" t="s">
        <v>16</v>
      </c>
      <c r="C19" s="18" t="s">
        <v>16</v>
      </c>
      <c r="D19" s="17" t="s">
        <v>16</v>
      </c>
      <c r="E19" s="18" t="s">
        <v>16</v>
      </c>
      <c r="F19" s="17" t="s">
        <v>16</v>
      </c>
      <c r="G19" s="18" t="s">
        <v>16</v>
      </c>
      <c r="H19" s="17" t="s">
        <v>16</v>
      </c>
      <c r="I19" s="18" t="s">
        <v>16</v>
      </c>
      <c r="J19" s="17" t="s">
        <v>16</v>
      </c>
      <c r="K19" s="18" t="s">
        <v>16</v>
      </c>
      <c r="L19" s="17" t="s">
        <v>16</v>
      </c>
      <c r="M19" s="18" t="s">
        <v>16</v>
      </c>
      <c r="N19" s="17" t="s">
        <v>16</v>
      </c>
      <c r="O19" s="18" t="s">
        <v>16</v>
      </c>
      <c r="P19" s="17">
        <v>35</v>
      </c>
      <c r="Q19" s="18" t="s">
        <v>17</v>
      </c>
      <c r="R19" s="12">
        <v>43</v>
      </c>
      <c r="S19" s="13">
        <f t="shared" si="9"/>
        <v>5.7114015513760497E-2</v>
      </c>
      <c r="T19" s="14">
        <v>95</v>
      </c>
      <c r="U19" s="15">
        <f t="shared" si="8"/>
        <v>0.1247980242502266</v>
      </c>
      <c r="V19" s="16"/>
    </row>
    <row r="20" spans="1:22" x14ac:dyDescent="0.2">
      <c r="B20" s="17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18"/>
      <c r="R20" s="12"/>
      <c r="S20" s="13"/>
      <c r="T20" s="14"/>
      <c r="U20" s="15"/>
    </row>
    <row r="21" spans="1:22" x14ac:dyDescent="0.2">
      <c r="A21" s="1" t="s">
        <v>19</v>
      </c>
      <c r="B21" s="12">
        <f>SUM(B22:B26)</f>
        <v>7392</v>
      </c>
      <c r="C21" s="13">
        <f t="shared" si="0"/>
        <v>12.125984251968504</v>
      </c>
      <c r="D21" s="12">
        <f>SUM(D22:D26)</f>
        <v>7642</v>
      </c>
      <c r="E21" s="13">
        <f t="shared" si="1"/>
        <v>12.110935023771791</v>
      </c>
      <c r="F21" s="12">
        <f>SUM(F22:F26)</f>
        <v>8026</v>
      </c>
      <c r="G21" s="13">
        <f t="shared" si="2"/>
        <v>12.074256829943435</v>
      </c>
      <c r="H21" s="12">
        <f>SUM(H22:H26)</f>
        <v>8153</v>
      </c>
      <c r="I21" s="13">
        <f t="shared" si="3"/>
        <v>11.857874221886091</v>
      </c>
      <c r="J21" s="12">
        <f>SUM(J22:J26)</f>
        <v>7820</v>
      </c>
      <c r="K21" s="13">
        <f t="shared" si="4"/>
        <v>11.18037286972435</v>
      </c>
      <c r="L21" s="12">
        <f>SUM(L22:L26)</f>
        <v>7451</v>
      </c>
      <c r="M21" s="13">
        <f t="shared" si="5"/>
        <v>10.366176020479145</v>
      </c>
      <c r="N21" s="12">
        <f>SUM(N22:N26)</f>
        <v>7821</v>
      </c>
      <c r="O21" s="13">
        <f t="shared" si="6"/>
        <v>10.456441520936949</v>
      </c>
      <c r="P21" s="12">
        <f>SUM(P22:P26)</f>
        <v>6852</v>
      </c>
      <c r="Q21" s="13">
        <f>(P21/$P$9)*100</f>
        <v>9.2173585514810732</v>
      </c>
      <c r="R21" s="12">
        <f>SUM(R22:R26)</f>
        <v>7325</v>
      </c>
      <c r="S21" s="13">
        <f>R21/$R$9*100</f>
        <v>9.7293061311231543</v>
      </c>
      <c r="T21" s="14">
        <f>T22+T23+T24+T25</f>
        <v>7419</v>
      </c>
      <c r="U21" s="15">
        <f>T21/$T$9*100</f>
        <v>9.7460688622361182</v>
      </c>
    </row>
    <row r="22" spans="1:22" x14ac:dyDescent="0.2">
      <c r="A22" s="1" t="s">
        <v>20</v>
      </c>
      <c r="B22" s="12">
        <v>5893</v>
      </c>
      <c r="C22" s="13">
        <f t="shared" si="0"/>
        <v>9.6669947506561673</v>
      </c>
      <c r="D22" s="12">
        <v>5958</v>
      </c>
      <c r="E22" s="13">
        <f t="shared" si="1"/>
        <v>9.4421553090332804</v>
      </c>
      <c r="F22" s="12">
        <v>6273</v>
      </c>
      <c r="G22" s="13">
        <f t="shared" si="2"/>
        <v>9.4370562041160184</v>
      </c>
      <c r="H22" s="12">
        <v>6560</v>
      </c>
      <c r="I22" s="13">
        <f t="shared" si="3"/>
        <v>9.5409855139915063</v>
      </c>
      <c r="J22" s="12">
        <v>6358</v>
      </c>
      <c r="K22" s="13">
        <f t="shared" si="4"/>
        <v>9.0901292462541452</v>
      </c>
      <c r="L22" s="12">
        <v>6165</v>
      </c>
      <c r="M22" s="13">
        <f t="shared" si="5"/>
        <v>8.5770333064359043</v>
      </c>
      <c r="N22" s="12">
        <v>6369</v>
      </c>
      <c r="O22" s="13">
        <f t="shared" si="6"/>
        <v>8.5151612385689077</v>
      </c>
      <c r="P22" s="12">
        <v>5670</v>
      </c>
      <c r="Q22" s="13">
        <f>(P22/$P$9)*100</f>
        <v>7.6273238451397676</v>
      </c>
      <c r="R22" s="12">
        <v>6029</v>
      </c>
      <c r="S22" s="13">
        <f>R22/$R$9*100</f>
        <v>8.0079162681967908</v>
      </c>
      <c r="T22" s="14">
        <v>6144</v>
      </c>
      <c r="U22" s="15">
        <f>T22/$T$9*100</f>
        <v>8.0711480104567599</v>
      </c>
    </row>
    <row r="23" spans="1:22" x14ac:dyDescent="0.2">
      <c r="A23" s="1" t="s">
        <v>21</v>
      </c>
      <c r="B23" s="12">
        <v>579</v>
      </c>
      <c r="C23" s="13">
        <f t="shared" si="0"/>
        <v>0.94980314960629919</v>
      </c>
      <c r="D23" s="12">
        <v>568</v>
      </c>
      <c r="E23" s="13">
        <f t="shared" si="1"/>
        <v>0.90015847860538833</v>
      </c>
      <c r="F23" s="12">
        <v>600</v>
      </c>
      <c r="G23" s="13">
        <f t="shared" si="2"/>
        <v>0.90263569623300033</v>
      </c>
      <c r="H23" s="12">
        <v>556</v>
      </c>
      <c r="I23" s="13">
        <f t="shared" si="3"/>
        <v>0.80865669905171911</v>
      </c>
      <c r="J23" s="12">
        <v>536</v>
      </c>
      <c r="K23" s="13">
        <f t="shared" si="4"/>
        <v>0.76632734759235954</v>
      </c>
      <c r="L23" s="12">
        <v>562</v>
      </c>
      <c r="M23" s="13">
        <f t="shared" si="5"/>
        <v>0.78188040846990725</v>
      </c>
      <c r="N23" s="12">
        <v>607</v>
      </c>
      <c r="O23" s="13">
        <f t="shared" si="6"/>
        <v>0.81154072410289324</v>
      </c>
      <c r="P23" s="12">
        <v>542</v>
      </c>
      <c r="Q23" s="13">
        <f>(P23/$P$9)*100</f>
        <v>0.72910220882993892</v>
      </c>
      <c r="R23" s="12">
        <v>577</v>
      </c>
      <c r="S23" s="13">
        <f>R23/$R$9*100</f>
        <v>0.76639039421953037</v>
      </c>
      <c r="T23" s="14">
        <v>555</v>
      </c>
      <c r="U23" s="15">
        <f>T23/$T$9*100</f>
        <v>0.72908319430395552</v>
      </c>
    </row>
    <row r="24" spans="1:22" x14ac:dyDescent="0.2">
      <c r="A24" s="1" t="s">
        <v>22</v>
      </c>
      <c r="B24" s="12">
        <v>728</v>
      </c>
      <c r="C24" s="13">
        <f t="shared" si="0"/>
        <v>1.1942257217847769</v>
      </c>
      <c r="D24" s="12">
        <v>948</v>
      </c>
      <c r="E24" s="13">
        <f t="shared" si="1"/>
        <v>1.502377179080824</v>
      </c>
      <c r="F24" s="12">
        <v>1015</v>
      </c>
      <c r="G24" s="13">
        <f t="shared" si="2"/>
        <v>1.5269587194608256</v>
      </c>
      <c r="H24" s="12">
        <v>872</v>
      </c>
      <c r="I24" s="13">
        <f t="shared" si="3"/>
        <v>1.2682529524696027</v>
      </c>
      <c r="J24" s="12">
        <v>799</v>
      </c>
      <c r="K24" s="13">
        <f t="shared" si="4"/>
        <v>1.1423424453848794</v>
      </c>
      <c r="L24" s="12">
        <v>724</v>
      </c>
      <c r="M24" s="13">
        <f t="shared" si="5"/>
        <v>1.0072623055733325</v>
      </c>
      <c r="N24" s="12">
        <v>724</v>
      </c>
      <c r="O24" s="13">
        <f t="shared" si="6"/>
        <v>0.96796620140114453</v>
      </c>
      <c r="P24" s="12">
        <v>640</v>
      </c>
      <c r="Q24" s="13">
        <f>(P24/$P$9)*100</f>
        <v>0.86093249751136702</v>
      </c>
      <c r="R24" s="12">
        <v>660</v>
      </c>
      <c r="S24" s="13">
        <f>R24/$R$9*100</f>
        <v>0.87663372649027738</v>
      </c>
      <c r="T24" s="14">
        <v>673</v>
      </c>
      <c r="U24" s="15">
        <f>T24/$T$9*100</f>
        <v>0.88409547705686853</v>
      </c>
    </row>
    <row r="25" spans="1:22" x14ac:dyDescent="0.2">
      <c r="A25" s="1" t="s">
        <v>15</v>
      </c>
      <c r="B25" s="17" t="s">
        <v>16</v>
      </c>
      <c r="C25" s="18" t="s">
        <v>16</v>
      </c>
      <c r="D25" s="17" t="s">
        <v>16</v>
      </c>
      <c r="E25" s="18" t="s">
        <v>16</v>
      </c>
      <c r="F25" s="17" t="s">
        <v>16</v>
      </c>
      <c r="G25" s="18" t="s">
        <v>16</v>
      </c>
      <c r="H25" s="17" t="s">
        <v>16</v>
      </c>
      <c r="I25" s="18" t="s">
        <v>16</v>
      </c>
      <c r="J25" s="17" t="s">
        <v>16</v>
      </c>
      <c r="K25" s="18" t="s">
        <v>16</v>
      </c>
      <c r="L25" s="17" t="s">
        <v>16</v>
      </c>
      <c r="M25" s="18" t="s">
        <v>16</v>
      </c>
      <c r="N25" s="17" t="s">
        <v>16</v>
      </c>
      <c r="O25" s="18" t="s">
        <v>16</v>
      </c>
      <c r="P25" s="17" t="s">
        <v>16</v>
      </c>
      <c r="Q25" s="18" t="s">
        <v>16</v>
      </c>
      <c r="R25" s="12">
        <v>59</v>
      </c>
      <c r="S25" s="13">
        <f>R25/$R$9*100</f>
        <v>7.8365742216555095E-2</v>
      </c>
      <c r="T25" s="14">
        <v>47</v>
      </c>
      <c r="U25" s="15">
        <f>T25/$T$9*100</f>
        <v>6.1742180418533167E-2</v>
      </c>
    </row>
    <row r="26" spans="1:22" x14ac:dyDescent="0.2">
      <c r="A26" s="1" t="s">
        <v>23</v>
      </c>
      <c r="B26" s="12">
        <v>192</v>
      </c>
      <c r="C26" s="13">
        <f t="shared" si="0"/>
        <v>0.31496062992125984</v>
      </c>
      <c r="D26" s="12">
        <v>168</v>
      </c>
      <c r="E26" s="13">
        <f t="shared" si="1"/>
        <v>0.26624405705229792</v>
      </c>
      <c r="F26" s="12">
        <v>138</v>
      </c>
      <c r="G26" s="13">
        <f t="shared" si="2"/>
        <v>0.20760621013359007</v>
      </c>
      <c r="H26" s="12">
        <v>165</v>
      </c>
      <c r="I26" s="13">
        <f t="shared" si="3"/>
        <v>0.23997905637326197</v>
      </c>
      <c r="J26" s="12">
        <v>127</v>
      </c>
      <c r="K26" s="13">
        <f t="shared" si="4"/>
        <v>0.1815738304929658</v>
      </c>
      <c r="L26" s="17" t="s">
        <v>16</v>
      </c>
      <c r="M26" s="18" t="s">
        <v>16</v>
      </c>
      <c r="N26" s="12">
        <v>121</v>
      </c>
      <c r="O26" s="13">
        <f t="shared" si="6"/>
        <v>0.16177335686400343</v>
      </c>
      <c r="P26" s="17" t="s">
        <v>16</v>
      </c>
      <c r="Q26" s="17" t="s">
        <v>16</v>
      </c>
      <c r="R26" s="17" t="s">
        <v>16</v>
      </c>
      <c r="S26" s="17" t="s">
        <v>16</v>
      </c>
      <c r="T26" s="19" t="s">
        <v>16</v>
      </c>
      <c r="U26" s="19" t="s">
        <v>16</v>
      </c>
    </row>
    <row r="27" spans="1:22" x14ac:dyDescent="0.2">
      <c r="B27" s="12"/>
      <c r="C27" s="13"/>
      <c r="D27" s="12"/>
      <c r="E27" s="13"/>
      <c r="F27" s="12"/>
      <c r="G27" s="13"/>
      <c r="H27" s="12"/>
      <c r="I27" s="13"/>
      <c r="J27" s="12"/>
      <c r="K27" s="13"/>
      <c r="L27" s="12"/>
      <c r="M27" s="13"/>
      <c r="N27" s="12"/>
      <c r="O27" s="13"/>
      <c r="P27" s="12"/>
      <c r="Q27" s="13"/>
      <c r="R27" s="12"/>
      <c r="S27" s="13"/>
      <c r="T27" s="14"/>
      <c r="U27" s="15"/>
    </row>
    <row r="28" spans="1:22" x14ac:dyDescent="0.2">
      <c r="A28" s="1" t="s">
        <v>24</v>
      </c>
      <c r="B28" s="12">
        <f>SUM(B29:B35)</f>
        <v>11882</v>
      </c>
      <c r="C28" s="13">
        <f>(B28/$B$9)*100</f>
        <v>19.491469816272968</v>
      </c>
      <c r="D28" s="12">
        <f>SUM(D29:D35)</f>
        <v>11562</v>
      </c>
      <c r="E28" s="13">
        <f t="shared" si="1"/>
        <v>18.323296354992078</v>
      </c>
      <c r="F28" s="12">
        <f>SUM(F29:F35)</f>
        <v>12400</v>
      </c>
      <c r="G28" s="13">
        <f t="shared" si="2"/>
        <v>18.654471055482009</v>
      </c>
      <c r="H28" s="12">
        <f>SUM(H29:H35)</f>
        <v>12940</v>
      </c>
      <c r="I28" s="13">
        <f t="shared" si="3"/>
        <v>18.820175693757633</v>
      </c>
      <c r="J28" s="12">
        <f>SUM(J29:J35)</f>
        <v>13286</v>
      </c>
      <c r="K28" s="13">
        <f t="shared" si="4"/>
        <v>18.995196156925541</v>
      </c>
      <c r="L28" s="12">
        <f>SUM(L29:L35)</f>
        <v>13294</v>
      </c>
      <c r="M28" s="13">
        <f t="shared" si="5"/>
        <v>18.495228025265032</v>
      </c>
      <c r="N28" s="12">
        <f>SUM(N29:N35)</f>
        <v>13339</v>
      </c>
      <c r="O28" s="13">
        <f t="shared" si="6"/>
        <v>17.833841381892078</v>
      </c>
      <c r="P28" s="12">
        <f>SUM(P29:P35)</f>
        <v>13039</v>
      </c>
      <c r="Q28" s="13">
        <f>(P28/$P$9)*100</f>
        <v>17.540154429766741</v>
      </c>
      <c r="R28" s="12">
        <f>SUM(R29:R35)</f>
        <v>13433</v>
      </c>
      <c r="S28" s="13">
        <f>R28/R9*100</f>
        <v>17.842152799914992</v>
      </c>
      <c r="T28" s="14">
        <f>T29+T30+T31+T32+T33+T34+T35</f>
        <v>14493</v>
      </c>
      <c r="U28" s="15">
        <f>T28/T9*100</f>
        <v>19.038923846931937</v>
      </c>
    </row>
    <row r="29" spans="1:22" x14ac:dyDescent="0.2">
      <c r="A29" s="1" t="s">
        <v>25</v>
      </c>
      <c r="B29" s="12">
        <v>10333</v>
      </c>
      <c r="C29" s="13">
        <f>(B29/$B$9)*100</f>
        <v>16.950459317585302</v>
      </c>
      <c r="D29" s="12">
        <v>9700</v>
      </c>
      <c r="E29" s="13">
        <f t="shared" si="1"/>
        <v>15.372424722662439</v>
      </c>
      <c r="F29" s="12">
        <v>10308</v>
      </c>
      <c r="G29" s="13">
        <f t="shared" si="2"/>
        <v>15.507281261282946</v>
      </c>
      <c r="H29" s="12">
        <v>10666</v>
      </c>
      <c r="I29" s="13">
        <f t="shared" si="3"/>
        <v>15.512827971377044</v>
      </c>
      <c r="J29" s="12">
        <v>10986</v>
      </c>
      <c r="K29" s="13">
        <f t="shared" si="4"/>
        <v>15.706851195241908</v>
      </c>
      <c r="L29" s="12">
        <v>11022</v>
      </c>
      <c r="M29" s="13">
        <f t="shared" si="5"/>
        <v>15.334316480703414</v>
      </c>
      <c r="N29" s="12">
        <v>11120</v>
      </c>
      <c r="O29" s="13">
        <f t="shared" si="6"/>
        <v>14.867105192791058</v>
      </c>
      <c r="P29" s="12">
        <v>10971</v>
      </c>
      <c r="Q29" s="13">
        <f>(P29/$P$9)*100</f>
        <v>14.758266297183138</v>
      </c>
      <c r="R29" s="12">
        <v>11226</v>
      </c>
      <c r="S29" s="13">
        <f>R29/$R$9*100</f>
        <v>14.910742747848262</v>
      </c>
      <c r="T29" s="14">
        <v>11855</v>
      </c>
      <c r="U29" s="15">
        <f>T29/T9*100</f>
        <v>15.573479763015118</v>
      </c>
    </row>
    <row r="30" spans="1:22" x14ac:dyDescent="0.2">
      <c r="A30" s="1" t="s">
        <v>26</v>
      </c>
      <c r="B30" s="12">
        <v>708</v>
      </c>
      <c r="C30" s="13">
        <f>(B30/$B$9)*100</f>
        <v>1.1614173228346456</v>
      </c>
      <c r="D30" s="12">
        <v>815</v>
      </c>
      <c r="E30" s="13">
        <f t="shared" si="1"/>
        <v>1.2916006339144215</v>
      </c>
      <c r="F30" s="12">
        <v>939</v>
      </c>
      <c r="G30" s="13">
        <f t="shared" si="2"/>
        <v>1.4126248646046455</v>
      </c>
      <c r="H30" s="12">
        <v>1112</v>
      </c>
      <c r="I30" s="13">
        <f t="shared" si="3"/>
        <v>1.6173133981034382</v>
      </c>
      <c r="J30" s="12">
        <v>1123</v>
      </c>
      <c r="K30" s="13">
        <f t="shared" si="4"/>
        <v>1.6055701704220522</v>
      </c>
      <c r="L30" s="12">
        <v>1061</v>
      </c>
      <c r="M30" s="13">
        <f t="shared" si="5"/>
        <v>1.4761123013995938</v>
      </c>
      <c r="N30" s="12">
        <v>1061</v>
      </c>
      <c r="O30" s="13">
        <f t="shared" si="6"/>
        <v>1.4185250548157655</v>
      </c>
      <c r="P30" s="12">
        <v>950</v>
      </c>
      <c r="Q30" s="13">
        <f>(P30/$P$9)*100</f>
        <v>1.2779466759934353</v>
      </c>
      <c r="R30" s="12">
        <v>1015</v>
      </c>
      <c r="S30" s="13">
        <f>R30/$R$9*100</f>
        <v>1.3481564127085326</v>
      </c>
      <c r="T30" s="14">
        <v>1057</v>
      </c>
      <c r="U30" s="15">
        <f t="shared" ref="U30:U35" si="10">T30/T11*100</f>
        <v>3.0469876044969735</v>
      </c>
    </row>
    <row r="31" spans="1:22" x14ac:dyDescent="0.2">
      <c r="A31" s="1" t="s">
        <v>27</v>
      </c>
      <c r="B31" s="12">
        <v>780</v>
      </c>
      <c r="C31" s="13">
        <f>(B31/$B$9)*100</f>
        <v>1.2795275590551181</v>
      </c>
      <c r="D31" s="12">
        <v>1009</v>
      </c>
      <c r="E31" s="13">
        <f t="shared" si="1"/>
        <v>1.5990491283676702</v>
      </c>
      <c r="F31" s="12">
        <v>1080</v>
      </c>
      <c r="G31" s="13">
        <f t="shared" si="2"/>
        <v>1.6247442532194005</v>
      </c>
      <c r="H31" s="12">
        <v>1101</v>
      </c>
      <c r="I31" s="13">
        <f t="shared" si="3"/>
        <v>1.6013147943452206</v>
      </c>
      <c r="J31" s="12">
        <v>1111</v>
      </c>
      <c r="K31" s="13">
        <f t="shared" si="4"/>
        <v>1.5884135880132679</v>
      </c>
      <c r="L31" s="12">
        <v>1140</v>
      </c>
      <c r="M31" s="13">
        <f t="shared" si="5"/>
        <v>1.586020757394474</v>
      </c>
      <c r="N31" s="12">
        <v>1105</v>
      </c>
      <c r="O31" s="13">
        <f t="shared" si="6"/>
        <v>1.4773517300390395</v>
      </c>
      <c r="P31" s="12">
        <v>923</v>
      </c>
      <c r="Q31" s="13">
        <f>(P31/$P$9)*100</f>
        <v>1.2416260862546746</v>
      </c>
      <c r="R31" s="12">
        <v>1090</v>
      </c>
      <c r="S31" s="13">
        <f>R31/$R$9*100</f>
        <v>1.4477738816278822</v>
      </c>
      <c r="T31" s="14">
        <v>1194</v>
      </c>
      <c r="U31" s="15">
        <f t="shared" si="10"/>
        <v>4.3017725897103327</v>
      </c>
    </row>
    <row r="32" spans="1:22" x14ac:dyDescent="0.2">
      <c r="A32" s="1" t="s">
        <v>28</v>
      </c>
      <c r="B32" s="17" t="s">
        <v>16</v>
      </c>
      <c r="C32" s="17" t="s">
        <v>16</v>
      </c>
      <c r="D32" s="17" t="s">
        <v>16</v>
      </c>
      <c r="E32" s="17" t="s">
        <v>16</v>
      </c>
      <c r="F32" s="17" t="s">
        <v>16</v>
      </c>
      <c r="G32" s="17" t="s">
        <v>16</v>
      </c>
      <c r="H32" s="17" t="s">
        <v>16</v>
      </c>
      <c r="I32" s="17" t="s">
        <v>16</v>
      </c>
      <c r="J32" s="17" t="s">
        <v>16</v>
      </c>
      <c r="K32" s="17" t="s">
        <v>16</v>
      </c>
      <c r="L32" s="17" t="s">
        <v>16</v>
      </c>
      <c r="M32" s="17" t="s">
        <v>16</v>
      </c>
      <c r="N32" s="17" t="s">
        <v>16</v>
      </c>
      <c r="O32" s="17" t="s">
        <v>16</v>
      </c>
      <c r="P32" s="17" t="s">
        <v>16</v>
      </c>
      <c r="Q32" s="17" t="s">
        <v>16</v>
      </c>
      <c r="R32" s="17" t="s">
        <v>16</v>
      </c>
      <c r="S32" s="17" t="s">
        <v>16</v>
      </c>
      <c r="T32" s="14">
        <v>134</v>
      </c>
      <c r="U32" s="15">
        <f t="shared" si="10"/>
        <v>5.763440860215054</v>
      </c>
    </row>
    <row r="33" spans="1:21" x14ac:dyDescent="0.2">
      <c r="A33" s="1" t="s">
        <v>15</v>
      </c>
      <c r="B33" s="17" t="s">
        <v>16</v>
      </c>
      <c r="C33" s="17" t="s">
        <v>16</v>
      </c>
      <c r="D33" s="17" t="s">
        <v>16</v>
      </c>
      <c r="E33" s="17" t="s">
        <v>16</v>
      </c>
      <c r="F33" s="17" t="s">
        <v>16</v>
      </c>
      <c r="G33" s="17" t="s">
        <v>16</v>
      </c>
      <c r="H33" s="17" t="s">
        <v>16</v>
      </c>
      <c r="I33" s="17" t="s">
        <v>16</v>
      </c>
      <c r="J33" s="17" t="s">
        <v>16</v>
      </c>
      <c r="K33" s="17" t="s">
        <v>16</v>
      </c>
      <c r="L33" s="17" t="s">
        <v>16</v>
      </c>
      <c r="M33" s="17" t="s">
        <v>16</v>
      </c>
      <c r="N33" s="17" t="s">
        <v>16</v>
      </c>
      <c r="O33" s="17" t="s">
        <v>16</v>
      </c>
      <c r="P33" s="17">
        <v>26</v>
      </c>
      <c r="Q33" s="17" t="s">
        <v>16</v>
      </c>
      <c r="R33" s="17">
        <v>87</v>
      </c>
      <c r="S33" s="18" t="s">
        <v>16</v>
      </c>
      <c r="T33" s="19">
        <v>114</v>
      </c>
      <c r="U33" s="15">
        <f t="shared" si="10"/>
        <v>8.2969432314410483</v>
      </c>
    </row>
    <row r="34" spans="1:21" x14ac:dyDescent="0.2">
      <c r="A34" s="1" t="s">
        <v>29</v>
      </c>
      <c r="B34" s="17" t="s">
        <v>16</v>
      </c>
      <c r="C34" s="17" t="s">
        <v>16</v>
      </c>
      <c r="D34" s="17" t="s">
        <v>16</v>
      </c>
      <c r="E34" s="17" t="s">
        <v>16</v>
      </c>
      <c r="F34" s="17" t="s">
        <v>16</v>
      </c>
      <c r="G34" s="17" t="s">
        <v>16</v>
      </c>
      <c r="H34" s="17" t="s">
        <v>16</v>
      </c>
      <c r="I34" s="17" t="s">
        <v>16</v>
      </c>
      <c r="J34" s="17" t="s">
        <v>16</v>
      </c>
      <c r="K34" s="17" t="s">
        <v>16</v>
      </c>
      <c r="L34" s="17" t="s">
        <v>16</v>
      </c>
      <c r="M34" s="17" t="s">
        <v>16</v>
      </c>
      <c r="N34" s="17" t="s">
        <v>16</v>
      </c>
      <c r="O34" s="17" t="s">
        <v>16</v>
      </c>
      <c r="P34" s="17" t="s">
        <v>16</v>
      </c>
      <c r="Q34" s="17" t="s">
        <v>16</v>
      </c>
      <c r="R34" s="17">
        <v>15</v>
      </c>
      <c r="S34" s="18" t="s">
        <v>16</v>
      </c>
      <c r="T34" s="14">
        <v>11</v>
      </c>
      <c r="U34" s="15">
        <f t="shared" si="10"/>
        <v>0.80763582966226144</v>
      </c>
    </row>
    <row r="35" spans="1:21" x14ac:dyDescent="0.2">
      <c r="A35" s="1" t="s">
        <v>30</v>
      </c>
      <c r="B35" s="12">
        <v>61</v>
      </c>
      <c r="C35" s="20">
        <f>(B35/$B$9)*100</f>
        <v>0.10006561679790026</v>
      </c>
      <c r="D35" s="12">
        <v>38</v>
      </c>
      <c r="E35" s="13">
        <f t="shared" si="1"/>
        <v>6.0221870047543584E-2</v>
      </c>
      <c r="F35" s="12">
        <v>73</v>
      </c>
      <c r="G35" s="13">
        <f t="shared" si="2"/>
        <v>0.10982067637501504</v>
      </c>
      <c r="H35" s="12">
        <v>61</v>
      </c>
      <c r="I35" s="13">
        <f t="shared" si="3"/>
        <v>8.8719529931933216E-2</v>
      </c>
      <c r="J35" s="12">
        <v>66</v>
      </c>
      <c r="K35" s="13">
        <f t="shared" si="4"/>
        <v>9.4361203248312944E-2</v>
      </c>
      <c r="L35" s="12">
        <v>71</v>
      </c>
      <c r="M35" s="13">
        <f t="shared" si="5"/>
        <v>9.8778485767550578E-2</v>
      </c>
      <c r="N35" s="12">
        <v>53</v>
      </c>
      <c r="O35" s="13">
        <f t="shared" si="6"/>
        <v>7.0859404246216381E-2</v>
      </c>
      <c r="P35" s="12">
        <v>169</v>
      </c>
      <c r="Q35" s="13">
        <f>(P35/$P$9)*100</f>
        <v>0.22733998762409535</v>
      </c>
      <c r="R35" s="17" t="s">
        <v>16</v>
      </c>
      <c r="S35" s="18" t="s">
        <v>16</v>
      </c>
      <c r="T35" s="19">
        <v>128</v>
      </c>
      <c r="U35" s="15">
        <f t="shared" si="10"/>
        <v>17.066666666666666</v>
      </c>
    </row>
    <row r="36" spans="1:21" x14ac:dyDescent="0.2">
      <c r="B36" s="12"/>
      <c r="C36" s="13"/>
      <c r="D36" s="12"/>
      <c r="E36" s="13"/>
      <c r="F36" s="12"/>
      <c r="G36" s="13"/>
      <c r="H36" s="12"/>
      <c r="I36" s="13"/>
      <c r="J36" s="12"/>
      <c r="K36" s="13"/>
      <c r="L36" s="12"/>
      <c r="M36" s="13"/>
      <c r="N36" s="12"/>
      <c r="O36" s="13"/>
      <c r="P36" s="12"/>
      <c r="Q36" s="13"/>
      <c r="R36" s="12"/>
      <c r="S36" s="13"/>
      <c r="T36" s="14"/>
      <c r="U36" s="15"/>
    </row>
    <row r="37" spans="1:21" x14ac:dyDescent="0.2">
      <c r="A37" s="1" t="s">
        <v>31</v>
      </c>
      <c r="B37" s="12">
        <v>14816</v>
      </c>
      <c r="C37" s="13">
        <f t="shared" si="0"/>
        <v>24.30446194225722</v>
      </c>
      <c r="D37" s="12">
        <v>16603</v>
      </c>
      <c r="E37" s="13">
        <f t="shared" si="1"/>
        <v>26.312202852614895</v>
      </c>
      <c r="F37" s="12">
        <v>18053</v>
      </c>
      <c r="G37" s="13">
        <f t="shared" si="2"/>
        <v>27.158803706823925</v>
      </c>
      <c r="H37" s="12">
        <v>18659</v>
      </c>
      <c r="I37" s="13">
        <f t="shared" si="3"/>
        <v>27.137995229507244</v>
      </c>
      <c r="J37" s="12">
        <v>18685</v>
      </c>
      <c r="K37" s="13">
        <f t="shared" si="4"/>
        <v>26.714228525677687</v>
      </c>
      <c r="L37" s="12">
        <v>19515</v>
      </c>
      <c r="M37" s="13">
        <f t="shared" si="5"/>
        <v>27.150171123292242</v>
      </c>
      <c r="N37" s="12">
        <v>21224</v>
      </c>
      <c r="O37" s="13">
        <f t="shared" si="6"/>
        <v>28.375848975881063</v>
      </c>
      <c r="P37" s="12">
        <v>20187</v>
      </c>
      <c r="Q37" s="13">
        <f>(P37/$P$9)*100</f>
        <v>27.15569426134682</v>
      </c>
      <c r="R37" s="12">
        <v>19868</v>
      </c>
      <c r="S37" s="13">
        <f>R37/R9*100</f>
        <v>26.389331633195194</v>
      </c>
      <c r="T37" s="14">
        <v>19521</v>
      </c>
      <c r="U37" s="15">
        <f>T37/T9*100</f>
        <v>25.644023488301826</v>
      </c>
    </row>
    <row r="38" spans="1:2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4"/>
      <c r="U38" s="4"/>
    </row>
    <row r="39" spans="1:21" x14ac:dyDescent="0.2">
      <c r="A39" s="1" t="s">
        <v>32</v>
      </c>
      <c r="J39" s="21"/>
      <c r="L39" s="21"/>
    </row>
    <row r="40" spans="1:21" x14ac:dyDescent="0.2">
      <c r="A40" s="1" t="s">
        <v>33</v>
      </c>
      <c r="J40" s="21"/>
      <c r="L40" s="21"/>
    </row>
    <row r="41" spans="1:21" x14ac:dyDescent="0.2">
      <c r="A41" s="1" t="s">
        <v>34</v>
      </c>
      <c r="J41" s="21"/>
      <c r="L41" s="21"/>
    </row>
    <row r="42" spans="1:21" x14ac:dyDescent="0.2">
      <c r="A42" s="1" t="s">
        <v>35</v>
      </c>
      <c r="J42" s="21"/>
      <c r="L42" s="21"/>
    </row>
    <row r="43" spans="1:21" x14ac:dyDescent="0.2">
      <c r="A43" s="22" t="s">
        <v>36</v>
      </c>
      <c r="J43" s="21"/>
    </row>
    <row r="44" spans="1:21" x14ac:dyDescent="0.2">
      <c r="J44" s="21"/>
    </row>
  </sheetData>
  <mergeCells count="14">
    <mergeCell ref="N6:O6"/>
    <mergeCell ref="P6:Q6"/>
    <mergeCell ref="R6:S6"/>
    <mergeCell ref="T6:U6"/>
    <mergeCell ref="A1:U1"/>
    <mergeCell ref="A2:U2"/>
    <mergeCell ref="A3:U3"/>
    <mergeCell ref="B5:U5"/>
    <mergeCell ref="J6:K6"/>
    <mergeCell ref="L6:M6"/>
    <mergeCell ref="B6:C6"/>
    <mergeCell ref="D6:E6"/>
    <mergeCell ref="F6:G6"/>
    <mergeCell ref="H6:I6"/>
  </mergeCells>
  <phoneticPr fontId="0" type="noConversion"/>
  <pageMargins left="0.70866141732283472" right="0.70866141732283472" top="0.74803149606299213" bottom="0.74803149606299213" header="0.31496062992125984" footer="0.31496062992125984"/>
  <pageSetup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Elia Ruiz</cp:lastModifiedBy>
  <cp:lastPrinted>2010-03-09T20:49:32Z</cp:lastPrinted>
  <dcterms:created xsi:type="dcterms:W3CDTF">2010-03-09T20:48:59Z</dcterms:created>
  <dcterms:modified xsi:type="dcterms:W3CDTF">2012-03-27T16:35:25Z</dcterms:modified>
</cp:coreProperties>
</file>